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Dashboard" sheetId="1" state="visible" r:id="rId1"/>
    <sheet xmlns:r="http://schemas.openxmlformats.org/officeDocument/2006/relationships" name="📋 Payer Data" sheetId="2" state="visible" r:id="rId2"/>
    <sheet xmlns:r="http://schemas.openxmlformats.org/officeDocument/2006/relationships" name="📈 Charts &amp; Visuals" sheetId="3" state="visible" r:id="rId3"/>
    <sheet xmlns:r="http://schemas.openxmlformats.org/officeDocument/2006/relationships" name="📅 Monthly Trend" sheetId="4" state="visible" r:id="rId4"/>
    <sheet xmlns:r="http://schemas.openxmlformats.org/officeDocument/2006/relationships" name="📖 How to Use This Fil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0.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FFFFFF"/>
      <sz val="11"/>
    </font>
    <font>
      <name val="Arial"/>
      <b val="1"/>
      <color rgb="001F4E79"/>
      <sz val="12"/>
    </font>
    <font>
      <name val="Arial"/>
      <b val="1"/>
      <color rgb="00FFFFFF"/>
      <sz val="10"/>
    </font>
    <font>
      <name val="Arial"/>
      <b val="1"/>
      <color rgb="00FFFFFF"/>
      <sz val="18"/>
    </font>
    <font>
      <name val="Arial"/>
      <b val="1"/>
      <color rgb="00FFFFFF"/>
      <sz val="13"/>
    </font>
    <font>
      <name val="Arial"/>
      <color rgb="00000000"/>
      <sz val="10"/>
    </font>
    <font>
      <name val="Arial"/>
      <b val="1"/>
      <color rgb="00FFFFFF"/>
      <sz val="14"/>
    </font>
    <font>
      <name val="Arial"/>
      <i val="1"/>
      <color rgb="002E75B6"/>
      <sz val="10"/>
    </font>
    <font>
      <name val="Arial"/>
      <color rgb="000000FF"/>
      <sz val="10"/>
    </font>
    <font>
      <name val="Arial"/>
      <b val="1"/>
      <color rgb="00FFFFFF"/>
      <sz val="11"/>
    </font>
    <font>
      <name val="Arial"/>
      <b val="1"/>
      <color rgb="00FFFFFF"/>
      <sz val="16"/>
    </font>
    <font>
      <name val="Arial"/>
      <b val="1"/>
      <color rgb="00000000"/>
      <sz val="10"/>
    </font>
    <font>
      <name val="Arial"/>
      <b val="1"/>
      <color rgb="00FFFFFF"/>
      <sz val="12"/>
    </font>
    <font>
      <name val="Arial"/>
      <b val="1"/>
      <color rgb="00FFFFFF"/>
      <sz val="15"/>
    </font>
    <font>
      <name val="Arial"/>
      <color rgb="00FFFFFF"/>
      <sz val="11"/>
    </font>
    <font>
      <name val="Arial"/>
      <color rgb="00CC0000"/>
      <sz val="10"/>
    </font>
  </fonts>
  <fills count="12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BDD7EE"/>
      </patternFill>
    </fill>
    <fill>
      <patternFill patternType="solid">
        <fgColor rgb="00548235"/>
      </patternFill>
    </fill>
    <fill>
      <patternFill patternType="solid">
        <fgColor rgb="00C55A11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DEEAF1"/>
      </patternFill>
    </fill>
    <fill>
      <patternFill patternType="solid">
        <fgColor rgb="00E2EFDA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medium">
        <color rgb="001F4E79"/>
      </left>
      <right style="medium">
        <color rgb="001F4E79"/>
      </right>
      <top style="medium">
        <color rgb="001F4E79"/>
      </top>
      <bottom style="medium">
        <color rgb="001F4E79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0" fontId="4" fillId="6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4" fillId="7" borderId="0" applyAlignment="1" pivotButton="0" quotePrefix="0" xfId="0">
      <alignment horizontal="center" vertical="center" wrapText="1"/>
    </xf>
    <xf numFmtId="164" fontId="5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164" fontId="5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165" fontId="5" fillId="6" borderId="0" applyAlignment="1" pivotButton="0" quotePrefix="0" xfId="0">
      <alignment horizontal="center" vertical="center" wrapText="1"/>
    </xf>
    <xf numFmtId="0" fontId="0" fillId="6" borderId="0" pivotButton="0" quotePrefix="0" xfId="0"/>
    <xf numFmtId="166" fontId="5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3" fontId="5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6" fillId="2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8" borderId="1" applyAlignment="1" pivotButton="0" quotePrefix="0" xfId="0">
      <alignment horizontal="left" vertical="center" wrapText="1"/>
    </xf>
    <xf numFmtId="0" fontId="7" fillId="8" borderId="1" applyAlignment="1" pivotButton="0" quotePrefix="0" xfId="0">
      <alignment horizontal="center" vertical="center" wrapText="1"/>
    </xf>
    <xf numFmtId="164" fontId="7" fillId="8" borderId="1" applyAlignment="1" pivotButton="0" quotePrefix="0" xfId="0">
      <alignment horizontal="center" vertical="center" wrapText="1"/>
    </xf>
    <xf numFmtId="165" fontId="7" fillId="8" borderId="1" applyAlignment="1" pivotButton="0" quotePrefix="0" xfId="0">
      <alignment horizontal="center" vertical="center" wrapText="1"/>
    </xf>
    <xf numFmtId="166" fontId="7" fillId="8" borderId="1" applyAlignment="1" pivotButton="0" quotePrefix="0" xfId="0">
      <alignment horizontal="center" vertical="center" wrapText="1"/>
    </xf>
    <xf numFmtId="0" fontId="7" fillId="9" borderId="1" applyAlignment="1" pivotButton="0" quotePrefix="0" xfId="0">
      <alignment horizontal="left" vertical="center" wrapText="1"/>
    </xf>
    <xf numFmtId="0" fontId="7" fillId="9" borderId="1" applyAlignment="1" pivotButton="0" quotePrefix="0" xfId="0">
      <alignment horizontal="center" vertical="center" wrapText="1"/>
    </xf>
    <xf numFmtId="164" fontId="7" fillId="9" borderId="1" applyAlignment="1" pivotButton="0" quotePrefix="0" xfId="0">
      <alignment horizontal="center" vertical="center" wrapText="1"/>
    </xf>
    <xf numFmtId="165" fontId="7" fillId="9" borderId="1" applyAlignment="1" pivotButton="0" quotePrefix="0" xfId="0">
      <alignment horizontal="center" vertical="center" wrapText="1"/>
    </xf>
    <xf numFmtId="166" fontId="7" fillId="9" borderId="1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10" fillId="10" borderId="1" applyAlignment="1" pivotButton="0" quotePrefix="0" xfId="0">
      <alignment horizontal="left" vertical="center" wrapText="1"/>
    </xf>
    <xf numFmtId="0" fontId="10" fillId="10" borderId="1" applyAlignment="1" pivotButton="0" quotePrefix="0" xfId="0">
      <alignment horizontal="center" vertical="center" wrapText="1"/>
    </xf>
    <xf numFmtId="164" fontId="7" fillId="10" borderId="1" applyAlignment="1" pivotButton="0" quotePrefix="0" xfId="0">
      <alignment horizontal="center" vertical="center" wrapText="1"/>
    </xf>
    <xf numFmtId="165" fontId="7" fillId="10" borderId="1" applyAlignment="1" pivotButton="0" quotePrefix="0" xfId="0">
      <alignment horizontal="center" vertical="center" wrapText="1"/>
    </xf>
    <xf numFmtId="0" fontId="10" fillId="9" borderId="1" applyAlignment="1" pivotButton="0" quotePrefix="0" xfId="0">
      <alignment horizontal="left" vertical="center" wrapText="1"/>
    </xf>
    <xf numFmtId="0" fontId="10" fillId="9" borderId="1" applyAlignment="1" pivotButton="0" quotePrefix="0" xfId="0">
      <alignment horizontal="center" vertical="center" wrapText="1"/>
    </xf>
    <xf numFmtId="0" fontId="11" fillId="2" borderId="0" applyAlignment="1" pivotButton="0" quotePrefix="0" xfId="0">
      <alignment horizontal="center" vertical="center" wrapText="1"/>
    </xf>
    <xf numFmtId="3" fontId="11" fillId="2" borderId="2" applyAlignment="1" pivotButton="0" quotePrefix="0" xfId="0">
      <alignment horizontal="center" vertical="center" wrapText="1"/>
    </xf>
    <xf numFmtId="164" fontId="11" fillId="2" borderId="2" applyAlignment="1" pivotButton="0" quotePrefix="0" xfId="0">
      <alignment horizontal="center" vertical="center" wrapText="1"/>
    </xf>
    <xf numFmtId="166" fontId="11" fillId="2" borderId="2" applyAlignment="1" pivotButton="0" quotePrefix="0" xfId="0">
      <alignment horizontal="center" vertical="center" wrapText="1"/>
    </xf>
    <xf numFmtId="165" fontId="11" fillId="2" borderId="2" applyAlignment="1" pivotButton="0" quotePrefix="0" xfId="0">
      <alignment horizontal="center" vertical="center" wrapText="1"/>
    </xf>
    <xf numFmtId="0" fontId="12" fillId="2" borderId="0" applyAlignment="1" pivotButton="0" quotePrefix="0" xfId="0">
      <alignment horizontal="center" vertical="center" wrapText="1"/>
    </xf>
    <xf numFmtId="0" fontId="7" fillId="10" borderId="1" applyAlignment="1" pivotButton="0" quotePrefix="0" xfId="0">
      <alignment horizontal="left" vertical="center" wrapText="1"/>
    </xf>
    <xf numFmtId="164" fontId="10" fillId="10" borderId="1" applyAlignment="1" pivotButton="0" quotePrefix="0" xfId="0">
      <alignment horizontal="center" vertical="center" wrapText="1"/>
    </xf>
    <xf numFmtId="164" fontId="13" fillId="4" borderId="1" applyAlignment="1" pivotButton="0" quotePrefix="0" xfId="0">
      <alignment horizontal="center" vertical="center" wrapText="1"/>
    </xf>
    <xf numFmtId="165" fontId="13" fillId="11" borderId="1" applyAlignment="1" pivotButton="0" quotePrefix="0" xfId="0">
      <alignment horizontal="center" vertical="center" wrapText="1"/>
    </xf>
    <xf numFmtId="164" fontId="10" fillId="9" borderId="1" applyAlignment="1" pivotButton="0" quotePrefix="0" xfId="0">
      <alignment horizontal="center" vertical="center" wrapText="1"/>
    </xf>
    <xf numFmtId="0" fontId="11" fillId="2" borderId="2" applyAlignment="1" pivotButton="0" quotePrefix="0" xfId="0">
      <alignment horizontal="center" vertical="center" wrapText="1"/>
    </xf>
    <xf numFmtId="164" fontId="14" fillId="2" borderId="2" applyAlignment="1" pivotButton="0" quotePrefix="0" xfId="0">
      <alignment horizontal="center" vertical="center" wrapText="1"/>
    </xf>
    <xf numFmtId="0" fontId="15" fillId="2" borderId="0" applyAlignment="1" pivotButton="0" quotePrefix="0" xfId="0">
      <alignment horizontal="left" vertical="center" wrapText="1"/>
    </xf>
    <xf numFmtId="0" fontId="16" fillId="3" borderId="0" applyAlignment="1" pivotButton="0" quotePrefix="0" xfId="0">
      <alignment horizontal="left" vertical="center" wrapText="1"/>
    </xf>
    <xf numFmtId="0" fontId="7" fillId="9" borderId="0" applyAlignment="1" pivotButton="0" quotePrefix="0" xfId="0">
      <alignment horizontal="left" vertical="center" wrapText="1"/>
    </xf>
    <xf numFmtId="0" fontId="17" fillId="9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Billed vs Collected by Payer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'📋 Payer Data'!D3</f>
            </strRef>
          </tx>
          <spPr>
            <a:ln xmlns:a="http://schemas.openxmlformats.org/drawingml/2006/main">
              <a:prstDash val="solid"/>
            </a:ln>
          </spPr>
          <cat>
            <numRef>
              <f>'📋 Payer Data'!$A$4:$A$15</f>
            </numRef>
          </cat>
          <val>
            <numRef>
              <f>'📋 Payer Data'!$D$4:$D$15</f>
            </numRef>
          </val>
        </ser>
        <ser>
          <idx val="1"/>
          <order val="1"/>
          <tx>
            <strRef>
              <f>'📋 Payer Data'!E3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'📋 Payer Data'!$A$4:$A$15</f>
            </numRef>
          </cat>
          <val>
            <numRef>
              <f>'📋 Payer Data'!$E$4:$E$15</f>
            </numRef>
          </val>
        </ser>
        <ser>
          <idx val="2"/>
          <order val="2"/>
          <tx>
            <strRef>
              <f>'📋 Payer Data'!F3</f>
            </strRef>
          </tx>
          <spPr>
            <a:ln xmlns:a="http://schemas.openxmlformats.org/drawingml/2006/main">
              <a:prstDash val="solid"/>
            </a:ln>
          </spPr>
          <cat>
            <numRef>
              <f>'📋 Payer Data'!$A$4:$A$15</f>
            </numRef>
          </cat>
          <val>
            <numRef>
              <f>'📋 Payer Data'!$F$4:$F$15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Payer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Mix by Payer Type</a:t>
            </a:r>
          </a:p>
        </rich>
      </tx>
    </title>
    <plotArea>
      <pieChart>
        <varyColors val="1"/>
        <ser>
          <idx val="0"/>
          <order val="0"/>
          <tx>
            <strRef>
              <f>'📋 Payer Data'!F3</f>
            </strRef>
          </tx>
          <spPr>
            <a:ln xmlns:a="http://schemas.openxmlformats.org/drawingml/2006/main">
              <a:prstDash val="solid"/>
            </a:ln>
          </spPr>
          <cat>
            <numRef>
              <f>'📋 Payer Data'!$A$4:$A$15</f>
            </numRef>
          </cat>
          <val>
            <numRef>
              <f>'📋 Payer Data'!$F$4:$F$15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26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Collection Rate by Payer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'📋 Payer Data'!I3</f>
            </strRef>
          </tx>
          <spPr>
            <a:ln xmlns:a="http://schemas.openxmlformats.org/drawingml/2006/main">
              <a:prstDash val="solid"/>
            </a:ln>
          </spPr>
          <cat>
            <numRef>
              <f>'📋 Payer Data'!$A$4:$A$15</f>
            </numRef>
          </cat>
          <val>
            <numRef>
              <f>'📋 Payer Data'!$I$4:$I$15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Collection Rate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Payer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792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</row>
      <rowOff>0</rowOff>
    </from>
    <ext cx="6480000" cy="50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7920000" cy="50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6" customWidth="1" min="3" max="3"/>
    <col width="16" customWidth="1" min="4" max="4"/>
    <col width="17" customWidth="1" min="5" max="5"/>
    <col width="17" customWidth="1" min="6" max="6"/>
    <col width="14" customWidth="1" min="7" max="7"/>
    <col width="15" customWidth="1" min="8" max="8"/>
    <col width="16" customWidth="1" min="9" max="9"/>
    <col width="17" customWidth="1" min="10" max="10"/>
  </cols>
  <sheetData>
    <row r="1" ht="42" customHeight="1">
      <c r="A1" s="1" t="inlineStr">
        <is>
          <t>PAYER MIX ANALYSIS DASHBOARD</t>
        </is>
      </c>
    </row>
    <row r="2" ht="22" customHeight="1">
      <c r="A2" s="2" t="inlineStr">
        <is>
          <t>Track where your revenue comes from and how each payer is performing</t>
        </is>
      </c>
    </row>
    <row r="3" ht="8" customHeight="1">
      <c r="A3" s="3" t="n"/>
    </row>
    <row r="4" ht="20" customHeight="1">
      <c r="A4" s="4" t="inlineStr">
        <is>
          <t>KEY PERFORMANCE INDICATORS</t>
        </is>
      </c>
    </row>
    <row r="5" ht="18" customHeight="1">
      <c r="A5" s="5" t="inlineStr">
        <is>
          <t>Total Billed ($)</t>
        </is>
      </c>
      <c r="C5" s="6" t="inlineStr">
        <is>
          <t>Total Collected ($)</t>
        </is>
      </c>
      <c r="F5" s="7" t="inlineStr">
        <is>
          <t>Collection Rate</t>
        </is>
      </c>
      <c r="I5" s="8" t="inlineStr">
        <is>
          <t>Avg Days to Pay</t>
        </is>
      </c>
      <c r="K5" s="9" t="inlineStr">
        <is>
          <t>Total Claims</t>
        </is>
      </c>
    </row>
    <row r="6" ht="18" customHeight="1">
      <c r="A6" s="10">
        <f>SUM('📋 Payer Data'!D2:D13)</f>
        <v/>
      </c>
      <c r="B6" s="11" t="n"/>
      <c r="C6" s="12">
        <f>SUM('📋 Payer Data'!F2:F13)</f>
        <v/>
      </c>
      <c r="D6" s="13" t="n"/>
      <c r="E6" s="13" t="n"/>
      <c r="F6" s="14">
        <f>SUM('📋 Payer Data'!F2:F13)/SUM('📋 Payer Data'!D2:D13)</f>
        <v/>
      </c>
      <c r="G6" s="15" t="n"/>
      <c r="H6" s="15" t="n"/>
      <c r="I6" s="16">
        <f>AVERAGE('📋 Payer Data'!H2:H13)</f>
        <v/>
      </c>
      <c r="J6" s="17" t="n"/>
      <c r="K6" s="18">
        <f>SUM('📋 Payer Data'!B2:B13)</f>
        <v/>
      </c>
      <c r="L6" s="19" t="n"/>
      <c r="M6" s="19" t="n"/>
    </row>
    <row r="7" ht="18" customHeight="1">
      <c r="A7" s="11" t="n"/>
      <c r="B7" s="11" t="n"/>
      <c r="C7" s="13" t="n"/>
      <c r="D7" s="13" t="n"/>
      <c r="E7" s="13" t="n"/>
      <c r="F7" s="15" t="n"/>
      <c r="G7" s="15" t="n"/>
      <c r="H7" s="15" t="n"/>
      <c r="I7" s="17" t="n"/>
      <c r="J7" s="17" t="n"/>
      <c r="K7" s="19" t="n"/>
      <c r="L7" s="19" t="n"/>
      <c r="M7" s="19" t="n"/>
    </row>
    <row r="8" ht="18" customHeight="1">
      <c r="A8" s="11" t="n"/>
      <c r="B8" s="11" t="n"/>
      <c r="C8" s="13" t="n"/>
      <c r="D8" s="13" t="n"/>
      <c r="E8" s="13" t="n"/>
      <c r="F8" s="15" t="n"/>
      <c r="G8" s="15" t="n"/>
      <c r="H8" s="15" t="n"/>
      <c r="I8" s="17" t="n"/>
      <c r="J8" s="17" t="n"/>
      <c r="K8" s="19" t="n"/>
      <c r="L8" s="19" t="n"/>
      <c r="M8" s="19" t="n"/>
    </row>
    <row r="9" ht="18" customHeight="1">
      <c r="A9" s="11" t="n"/>
      <c r="B9" s="11" t="n"/>
      <c r="C9" s="13" t="n"/>
      <c r="D9" s="13" t="n"/>
      <c r="E9" s="13" t="n"/>
      <c r="F9" s="15" t="n"/>
      <c r="G9" s="15" t="n"/>
      <c r="H9" s="15" t="n"/>
      <c r="I9" s="17" t="n"/>
      <c r="J9" s="17" t="n"/>
      <c r="K9" s="19" t="n"/>
      <c r="L9" s="19" t="n"/>
      <c r="M9" s="19" t="n"/>
    </row>
    <row r="10" ht="10" customHeight="1">
      <c r="A10" s="3" t="n"/>
    </row>
    <row r="11" ht="24" customHeight="1">
      <c r="A11" s="20" t="inlineStr">
        <is>
          <t>PAYER PERFORMANCE SUMMARY</t>
        </is>
      </c>
    </row>
    <row r="12" ht="30" customHeight="1">
      <c r="A12" s="21" t="inlineStr">
        <is>
          <t>Payer Name</t>
        </is>
      </c>
      <c r="B12" s="21" t="inlineStr">
        <is>
          <t>Payer Type</t>
        </is>
      </c>
      <c r="C12" s="21" t="inlineStr">
        <is>
          <t>Claims Submitted</t>
        </is>
      </c>
      <c r="D12" s="21" t="inlineStr">
        <is>
          <t>Total Billed ($)</t>
        </is>
      </c>
      <c r="E12" s="21" t="inlineStr">
        <is>
          <t>Allowed Amount ($)</t>
        </is>
      </c>
      <c r="F12" s="21" t="inlineStr">
        <is>
          <t>Total Collected ($)</t>
        </is>
      </c>
      <c r="G12" s="21" t="inlineStr">
        <is>
          <t>Write-Off ($)</t>
        </is>
      </c>
      <c r="H12" s="21" t="inlineStr">
        <is>
          <t>Collection Rate</t>
        </is>
      </c>
      <c r="I12" s="21" t="inlineStr">
        <is>
          <t>Avg Days to Pay</t>
        </is>
      </c>
      <c r="J12" s="21" t="inlineStr">
        <is>
          <t>Performance Rating</t>
        </is>
      </c>
    </row>
    <row r="13" ht="20" customHeight="1">
      <c r="A13" s="22">
        <f>'📋 Payer Data'!A2</f>
        <v/>
      </c>
      <c r="B13" s="23">
        <f>'📋 Payer Data'!C2</f>
        <v/>
      </c>
      <c r="C13" s="23">
        <f>'📋 Payer Data'!B2</f>
        <v/>
      </c>
      <c r="D13" s="24">
        <f>'📋 Payer Data'!D2</f>
        <v/>
      </c>
      <c r="E13" s="24">
        <f>'📋 Payer Data'!E2</f>
        <v/>
      </c>
      <c r="F13" s="24">
        <f>'📋 Payer Data'!F2</f>
        <v/>
      </c>
      <c r="G13" s="24">
        <f>'📋 Payer Data'!G2</f>
        <v/>
      </c>
      <c r="H13" s="25">
        <f>'📋 Payer Data'!I2</f>
        <v/>
      </c>
      <c r="I13" s="26">
        <f>'📋 Payer Data'!H2</f>
        <v/>
      </c>
      <c r="J13" s="23">
        <f>IF(H13&gt;=0.9,"⭐ Excellent",IF(H13&gt;=0.75,"✅ Good",IF(H13&gt;=0.6,"⚠️ Fair","❌ Poor")))</f>
        <v/>
      </c>
    </row>
    <row r="14" ht="20" customHeight="1">
      <c r="A14" s="27">
        <f>'📋 Payer Data'!A3</f>
        <v/>
      </c>
      <c r="B14" s="28">
        <f>'📋 Payer Data'!C3</f>
        <v/>
      </c>
      <c r="C14" s="28">
        <f>'📋 Payer Data'!B3</f>
        <v/>
      </c>
      <c r="D14" s="29">
        <f>'📋 Payer Data'!D3</f>
        <v/>
      </c>
      <c r="E14" s="29">
        <f>'📋 Payer Data'!E3</f>
        <v/>
      </c>
      <c r="F14" s="29">
        <f>'📋 Payer Data'!F3</f>
        <v/>
      </c>
      <c r="G14" s="29">
        <f>'📋 Payer Data'!G3</f>
        <v/>
      </c>
      <c r="H14" s="30">
        <f>'📋 Payer Data'!I3</f>
        <v/>
      </c>
      <c r="I14" s="31">
        <f>'📋 Payer Data'!H3</f>
        <v/>
      </c>
      <c r="J14" s="28">
        <f>IF(H14&gt;=0.9,"⭐ Excellent",IF(H14&gt;=0.75,"✅ Good",IF(H14&gt;=0.6,"⚠️ Fair","❌ Poor")))</f>
        <v/>
      </c>
    </row>
    <row r="15" ht="20" customHeight="1">
      <c r="A15" s="22">
        <f>'📋 Payer Data'!A4</f>
        <v/>
      </c>
      <c r="B15" s="23">
        <f>'📋 Payer Data'!C4</f>
        <v/>
      </c>
      <c r="C15" s="23">
        <f>'📋 Payer Data'!B4</f>
        <v/>
      </c>
      <c r="D15" s="24">
        <f>'📋 Payer Data'!D4</f>
        <v/>
      </c>
      <c r="E15" s="24">
        <f>'📋 Payer Data'!E4</f>
        <v/>
      </c>
      <c r="F15" s="24">
        <f>'📋 Payer Data'!F4</f>
        <v/>
      </c>
      <c r="G15" s="24">
        <f>'📋 Payer Data'!G4</f>
        <v/>
      </c>
      <c r="H15" s="25">
        <f>'📋 Payer Data'!I4</f>
        <v/>
      </c>
      <c r="I15" s="26">
        <f>'📋 Payer Data'!H4</f>
        <v/>
      </c>
      <c r="J15" s="23">
        <f>IF(H15&gt;=0.9,"⭐ Excellent",IF(H15&gt;=0.75,"✅ Good",IF(H15&gt;=0.6,"⚠️ Fair","❌ Poor")))</f>
        <v/>
      </c>
    </row>
    <row r="16" ht="20" customHeight="1">
      <c r="A16" s="27">
        <f>'📋 Payer Data'!A5</f>
        <v/>
      </c>
      <c r="B16" s="28">
        <f>'📋 Payer Data'!C5</f>
        <v/>
      </c>
      <c r="C16" s="28">
        <f>'📋 Payer Data'!B5</f>
        <v/>
      </c>
      <c r="D16" s="29">
        <f>'📋 Payer Data'!D5</f>
        <v/>
      </c>
      <c r="E16" s="29">
        <f>'📋 Payer Data'!E5</f>
        <v/>
      </c>
      <c r="F16" s="29">
        <f>'📋 Payer Data'!F5</f>
        <v/>
      </c>
      <c r="G16" s="29">
        <f>'📋 Payer Data'!G5</f>
        <v/>
      </c>
      <c r="H16" s="30">
        <f>'📋 Payer Data'!I5</f>
        <v/>
      </c>
      <c r="I16" s="31">
        <f>'📋 Payer Data'!H5</f>
        <v/>
      </c>
      <c r="J16" s="28">
        <f>IF(H16&gt;=0.9,"⭐ Excellent",IF(H16&gt;=0.75,"✅ Good",IF(H16&gt;=0.6,"⚠️ Fair","❌ Poor")))</f>
        <v/>
      </c>
    </row>
    <row r="17" ht="20" customHeight="1">
      <c r="A17" s="22">
        <f>'📋 Payer Data'!A6</f>
        <v/>
      </c>
      <c r="B17" s="23">
        <f>'📋 Payer Data'!C6</f>
        <v/>
      </c>
      <c r="C17" s="23">
        <f>'📋 Payer Data'!B6</f>
        <v/>
      </c>
      <c r="D17" s="24">
        <f>'📋 Payer Data'!D6</f>
        <v/>
      </c>
      <c r="E17" s="24">
        <f>'📋 Payer Data'!E6</f>
        <v/>
      </c>
      <c r="F17" s="24">
        <f>'📋 Payer Data'!F6</f>
        <v/>
      </c>
      <c r="G17" s="24">
        <f>'📋 Payer Data'!G6</f>
        <v/>
      </c>
      <c r="H17" s="25">
        <f>'📋 Payer Data'!I6</f>
        <v/>
      </c>
      <c r="I17" s="26">
        <f>'📋 Payer Data'!H6</f>
        <v/>
      </c>
      <c r="J17" s="23">
        <f>IF(H17&gt;=0.9,"⭐ Excellent",IF(H17&gt;=0.75,"✅ Good",IF(H17&gt;=0.6,"⚠️ Fair","❌ Poor")))</f>
        <v/>
      </c>
    </row>
    <row r="18" ht="20" customHeight="1">
      <c r="A18" s="27">
        <f>'📋 Payer Data'!A7</f>
        <v/>
      </c>
      <c r="B18" s="28">
        <f>'📋 Payer Data'!C7</f>
        <v/>
      </c>
      <c r="C18" s="28">
        <f>'📋 Payer Data'!B7</f>
        <v/>
      </c>
      <c r="D18" s="29">
        <f>'📋 Payer Data'!D7</f>
        <v/>
      </c>
      <c r="E18" s="29">
        <f>'📋 Payer Data'!E7</f>
        <v/>
      </c>
      <c r="F18" s="29">
        <f>'📋 Payer Data'!F7</f>
        <v/>
      </c>
      <c r="G18" s="29">
        <f>'📋 Payer Data'!G7</f>
        <v/>
      </c>
      <c r="H18" s="30">
        <f>'📋 Payer Data'!I7</f>
        <v/>
      </c>
      <c r="I18" s="31">
        <f>'📋 Payer Data'!H7</f>
        <v/>
      </c>
      <c r="J18" s="28">
        <f>IF(H18&gt;=0.9,"⭐ Excellent",IF(H18&gt;=0.75,"✅ Good",IF(H18&gt;=0.6,"⚠️ Fair","❌ Poor")))</f>
        <v/>
      </c>
    </row>
    <row r="19" ht="20" customHeight="1">
      <c r="A19" s="22">
        <f>'📋 Payer Data'!A8</f>
        <v/>
      </c>
      <c r="B19" s="23">
        <f>'📋 Payer Data'!C8</f>
        <v/>
      </c>
      <c r="C19" s="23">
        <f>'📋 Payer Data'!B8</f>
        <v/>
      </c>
      <c r="D19" s="24">
        <f>'📋 Payer Data'!D8</f>
        <v/>
      </c>
      <c r="E19" s="24">
        <f>'📋 Payer Data'!E8</f>
        <v/>
      </c>
      <c r="F19" s="24">
        <f>'📋 Payer Data'!F8</f>
        <v/>
      </c>
      <c r="G19" s="24">
        <f>'📋 Payer Data'!G8</f>
        <v/>
      </c>
      <c r="H19" s="25">
        <f>'📋 Payer Data'!I8</f>
        <v/>
      </c>
      <c r="I19" s="26">
        <f>'📋 Payer Data'!H8</f>
        <v/>
      </c>
      <c r="J19" s="23">
        <f>IF(H19&gt;=0.9,"⭐ Excellent",IF(H19&gt;=0.75,"✅ Good",IF(H19&gt;=0.6,"⚠️ Fair","❌ Poor")))</f>
        <v/>
      </c>
    </row>
    <row r="20" ht="20" customHeight="1">
      <c r="A20" s="27">
        <f>'📋 Payer Data'!A9</f>
        <v/>
      </c>
      <c r="B20" s="28">
        <f>'📋 Payer Data'!C9</f>
        <v/>
      </c>
      <c r="C20" s="28">
        <f>'📋 Payer Data'!B9</f>
        <v/>
      </c>
      <c r="D20" s="29">
        <f>'📋 Payer Data'!D9</f>
        <v/>
      </c>
      <c r="E20" s="29">
        <f>'📋 Payer Data'!E9</f>
        <v/>
      </c>
      <c r="F20" s="29">
        <f>'📋 Payer Data'!F9</f>
        <v/>
      </c>
      <c r="G20" s="29">
        <f>'📋 Payer Data'!G9</f>
        <v/>
      </c>
      <c r="H20" s="30">
        <f>'📋 Payer Data'!I9</f>
        <v/>
      </c>
      <c r="I20" s="31">
        <f>'📋 Payer Data'!H9</f>
        <v/>
      </c>
      <c r="J20" s="28">
        <f>IF(H20&gt;=0.9,"⭐ Excellent",IF(H20&gt;=0.75,"✅ Good",IF(H20&gt;=0.6,"⚠️ Fair","❌ Poor")))</f>
        <v/>
      </c>
    </row>
    <row r="21" ht="20" customHeight="1">
      <c r="A21" s="22">
        <f>'📋 Payer Data'!A10</f>
        <v/>
      </c>
      <c r="B21" s="23">
        <f>'📋 Payer Data'!C10</f>
        <v/>
      </c>
      <c r="C21" s="23">
        <f>'📋 Payer Data'!B10</f>
        <v/>
      </c>
      <c r="D21" s="24">
        <f>'📋 Payer Data'!D10</f>
        <v/>
      </c>
      <c r="E21" s="24">
        <f>'📋 Payer Data'!E10</f>
        <v/>
      </c>
      <c r="F21" s="24">
        <f>'📋 Payer Data'!F10</f>
        <v/>
      </c>
      <c r="G21" s="24">
        <f>'📋 Payer Data'!G10</f>
        <v/>
      </c>
      <c r="H21" s="25">
        <f>'📋 Payer Data'!I10</f>
        <v/>
      </c>
      <c r="I21" s="26">
        <f>'📋 Payer Data'!H10</f>
        <v/>
      </c>
      <c r="J21" s="23">
        <f>IF(H21&gt;=0.9,"⭐ Excellent",IF(H21&gt;=0.75,"✅ Good",IF(H21&gt;=0.6,"⚠️ Fair","❌ Poor")))</f>
        <v/>
      </c>
    </row>
    <row r="22" ht="20" customHeight="1">
      <c r="A22" s="27">
        <f>'📋 Payer Data'!A11</f>
        <v/>
      </c>
      <c r="B22" s="28">
        <f>'📋 Payer Data'!C11</f>
        <v/>
      </c>
      <c r="C22" s="28">
        <f>'📋 Payer Data'!B11</f>
        <v/>
      </c>
      <c r="D22" s="29">
        <f>'📋 Payer Data'!D11</f>
        <v/>
      </c>
      <c r="E22" s="29">
        <f>'📋 Payer Data'!E11</f>
        <v/>
      </c>
      <c r="F22" s="29">
        <f>'📋 Payer Data'!F11</f>
        <v/>
      </c>
      <c r="G22" s="29">
        <f>'📋 Payer Data'!G11</f>
        <v/>
      </c>
      <c r="H22" s="30">
        <f>'📋 Payer Data'!I11</f>
        <v/>
      </c>
      <c r="I22" s="31">
        <f>'📋 Payer Data'!H11</f>
        <v/>
      </c>
      <c r="J22" s="28">
        <f>IF(H22&gt;=0.9,"⭐ Excellent",IF(H22&gt;=0.75,"✅ Good",IF(H22&gt;=0.6,"⚠️ Fair","❌ Poor")))</f>
        <v/>
      </c>
    </row>
    <row r="23" ht="20" customHeight="1">
      <c r="A23" s="22">
        <f>'📋 Payer Data'!A12</f>
        <v/>
      </c>
      <c r="B23" s="23">
        <f>'📋 Payer Data'!C12</f>
        <v/>
      </c>
      <c r="C23" s="23">
        <f>'📋 Payer Data'!B12</f>
        <v/>
      </c>
      <c r="D23" s="24">
        <f>'📋 Payer Data'!D12</f>
        <v/>
      </c>
      <c r="E23" s="24">
        <f>'📋 Payer Data'!E12</f>
        <v/>
      </c>
      <c r="F23" s="24">
        <f>'📋 Payer Data'!F12</f>
        <v/>
      </c>
      <c r="G23" s="24">
        <f>'📋 Payer Data'!G12</f>
        <v/>
      </c>
      <c r="H23" s="25">
        <f>'📋 Payer Data'!I12</f>
        <v/>
      </c>
      <c r="I23" s="26">
        <f>'📋 Payer Data'!H12</f>
        <v/>
      </c>
      <c r="J23" s="23">
        <f>IF(H23&gt;=0.9,"⭐ Excellent",IF(H23&gt;=0.75,"✅ Good",IF(H23&gt;=0.6,"⚠️ Fair","❌ Poor")))</f>
        <v/>
      </c>
    </row>
    <row r="24" ht="20" customHeight="1">
      <c r="A24" s="27">
        <f>'📋 Payer Data'!A13</f>
        <v/>
      </c>
      <c r="B24" s="28">
        <f>'📋 Payer Data'!C13</f>
        <v/>
      </c>
      <c r="C24" s="28">
        <f>'📋 Payer Data'!B13</f>
        <v/>
      </c>
      <c r="D24" s="29">
        <f>'📋 Payer Data'!D13</f>
        <v/>
      </c>
      <c r="E24" s="29">
        <f>'📋 Payer Data'!E13</f>
        <v/>
      </c>
      <c r="F24" s="29">
        <f>'📋 Payer Data'!F13</f>
        <v/>
      </c>
      <c r="G24" s="29">
        <f>'📋 Payer Data'!G13</f>
        <v/>
      </c>
      <c r="H24" s="30">
        <f>'📋 Payer Data'!I13</f>
        <v/>
      </c>
      <c r="I24" s="31">
        <f>'📋 Payer Data'!H13</f>
        <v/>
      </c>
      <c r="J24" s="28">
        <f>IF(H24&gt;=0.9,"⭐ Excellent",IF(H24&gt;=0.75,"✅ Good",IF(H24&gt;=0.6,"⚠️ Fair","❌ Poor")))</f>
        <v/>
      </c>
    </row>
  </sheetData>
  <mergeCells count="16">
    <mergeCell ref="K6:M9"/>
    <mergeCell ref="A3:N3"/>
    <mergeCell ref="C6:E9"/>
    <mergeCell ref="A6:B9"/>
    <mergeCell ref="C5:E5"/>
    <mergeCell ref="A4:N4"/>
    <mergeCell ref="F5:H5"/>
    <mergeCell ref="K5:M5"/>
    <mergeCell ref="A2:N2"/>
    <mergeCell ref="I6:J9"/>
    <mergeCell ref="A5:B5"/>
    <mergeCell ref="I5:J5"/>
    <mergeCell ref="A11:N11"/>
    <mergeCell ref="A10:N10"/>
    <mergeCell ref="F6:H9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7" customWidth="1" min="5" max="5"/>
    <col width="17" customWidth="1" min="6" max="6"/>
    <col width="14" customWidth="1" min="7" max="7"/>
    <col width="16" customWidth="1" min="8" max="8"/>
    <col width="15" customWidth="1" min="9" max="9"/>
  </cols>
  <sheetData>
    <row r="1" ht="32" customHeight="1">
      <c r="A1" s="32" t="inlineStr">
        <is>
          <t>PAYER DATA INPUT — Enter Your Data Here (Blue Cells Are Editable)</t>
        </is>
      </c>
    </row>
    <row r="2" ht="18" customHeight="1">
      <c r="A2" s="33" t="inlineStr">
        <is>
          <t>Blue text = enter your numbers  |  Black text = auto-calculated  |  Yellow = review needed</t>
        </is>
      </c>
    </row>
    <row r="3" ht="28" customHeight="1">
      <c r="A3" s="21" t="inlineStr">
        <is>
          <t>Payer Name</t>
        </is>
      </c>
      <c r="B3" s="21" t="inlineStr">
        <is>
          <t>Claims Submitted</t>
        </is>
      </c>
      <c r="C3" s="21" t="inlineStr">
        <is>
          <t>Payer Type</t>
        </is>
      </c>
      <c r="D3" s="21" t="inlineStr">
        <is>
          <t>Total Billed ($)</t>
        </is>
      </c>
      <c r="E3" s="21" t="inlineStr">
        <is>
          <t>Allowed Amount ($)</t>
        </is>
      </c>
      <c r="F3" s="21" t="inlineStr">
        <is>
          <t>Total Collected ($)</t>
        </is>
      </c>
      <c r="G3" s="21" t="inlineStr">
        <is>
          <t>Write-Off ($)</t>
        </is>
      </c>
      <c r="H3" s="21" t="inlineStr">
        <is>
          <t>Avg Days to Pay</t>
        </is>
      </c>
      <c r="I3" s="21" t="inlineStr">
        <is>
          <t>Collection Rate</t>
        </is>
      </c>
    </row>
    <row r="4" ht="22" customHeight="1">
      <c r="A4" s="34" t="inlineStr">
        <is>
          <t>Medicare</t>
        </is>
      </c>
      <c r="B4" s="35" t="n">
        <v>312</v>
      </c>
      <c r="C4" s="35" t="inlineStr">
        <is>
          <t>Government</t>
        </is>
      </c>
      <c r="D4" s="36">
        <f>B4*185</f>
        <v/>
      </c>
      <c r="E4" s="36">
        <f>D4*0.80</f>
        <v/>
      </c>
      <c r="F4" s="36">
        <f>E4*0.99</f>
        <v/>
      </c>
      <c r="G4" s="36">
        <f>D4-F4</f>
        <v/>
      </c>
      <c r="H4" s="35" t="n">
        <v>28</v>
      </c>
      <c r="I4" s="37">
        <f>F4/D4</f>
        <v/>
      </c>
    </row>
    <row r="5" ht="22" customHeight="1">
      <c r="A5" s="38" t="inlineStr">
        <is>
          <t>Medicaid</t>
        </is>
      </c>
      <c r="B5" s="39" t="n">
        <v>198</v>
      </c>
      <c r="C5" s="39" t="inlineStr">
        <is>
          <t>Government</t>
        </is>
      </c>
      <c r="D5" s="29">
        <f>B5*142</f>
        <v/>
      </c>
      <c r="E5" s="29">
        <f>D5*0.65</f>
        <v/>
      </c>
      <c r="F5" s="29">
        <f>E5*0.95</f>
        <v/>
      </c>
      <c r="G5" s="29">
        <f>D5-F5</f>
        <v/>
      </c>
      <c r="H5" s="39" t="n">
        <v>45</v>
      </c>
      <c r="I5" s="30">
        <f>F5/D5</f>
        <v/>
      </c>
    </row>
    <row r="6" ht="22" customHeight="1">
      <c r="A6" s="34" t="inlineStr">
        <is>
          <t>Blue Cross PPO</t>
        </is>
      </c>
      <c r="B6" s="35" t="n">
        <v>145</v>
      </c>
      <c r="C6" s="35" t="inlineStr">
        <is>
          <t>Commercial</t>
        </is>
      </c>
      <c r="D6" s="36">
        <f>B6*210</f>
        <v/>
      </c>
      <c r="E6" s="36">
        <f>D6*0.88</f>
        <v/>
      </c>
      <c r="F6" s="36">
        <f>E6*0.97</f>
        <v/>
      </c>
      <c r="G6" s="36">
        <f>D6-F6</f>
        <v/>
      </c>
      <c r="H6" s="35" t="n">
        <v>22</v>
      </c>
      <c r="I6" s="37">
        <f>F6/D6</f>
        <v/>
      </c>
    </row>
    <row r="7" ht="22" customHeight="1">
      <c r="A7" s="38" t="inlineStr">
        <is>
          <t>Aetna</t>
        </is>
      </c>
      <c r="B7" s="39" t="n">
        <v>121</v>
      </c>
      <c r="C7" s="39" t="inlineStr">
        <is>
          <t>Commercial</t>
        </is>
      </c>
      <c r="D7" s="29">
        <f>B7*198</f>
        <v/>
      </c>
      <c r="E7" s="29">
        <f>D7*0.85</f>
        <v/>
      </c>
      <c r="F7" s="29">
        <f>E7*0.96</f>
        <v/>
      </c>
      <c r="G7" s="29">
        <f>D7-F7</f>
        <v/>
      </c>
      <c r="H7" s="39" t="n">
        <v>25</v>
      </c>
      <c r="I7" s="30">
        <f>F7/D7</f>
        <v/>
      </c>
    </row>
    <row r="8" ht="22" customHeight="1">
      <c r="A8" s="34" t="inlineStr">
        <is>
          <t>United Health</t>
        </is>
      </c>
      <c r="B8" s="35" t="n">
        <v>108</v>
      </c>
      <c r="C8" s="35" t="inlineStr">
        <is>
          <t>Commercial</t>
        </is>
      </c>
      <c r="D8" s="36">
        <f>B8*202</f>
        <v/>
      </c>
      <c r="E8" s="36">
        <f>D8*0.87</f>
        <v/>
      </c>
      <c r="F8" s="36">
        <f>E8*0.94</f>
        <v/>
      </c>
      <c r="G8" s="36">
        <f>D8-F8</f>
        <v/>
      </c>
      <c r="H8" s="35" t="n">
        <v>30</v>
      </c>
      <c r="I8" s="37">
        <f>F8/D8</f>
        <v/>
      </c>
    </row>
    <row r="9" ht="22" customHeight="1">
      <c r="A9" s="38" t="inlineStr">
        <is>
          <t>Cigna</t>
        </is>
      </c>
      <c r="B9" s="39" t="n">
        <v>89</v>
      </c>
      <c r="C9" s="39" t="inlineStr">
        <is>
          <t>Commercial</t>
        </is>
      </c>
      <c r="D9" s="29">
        <f>B9*195</f>
        <v/>
      </c>
      <c r="E9" s="29">
        <f>D9*0.83</f>
        <v/>
      </c>
      <c r="F9" s="29">
        <f>E9*0.93</f>
        <v/>
      </c>
      <c r="G9" s="29">
        <f>D9-F9</f>
        <v/>
      </c>
      <c r="H9" s="39" t="n">
        <v>27</v>
      </c>
      <c r="I9" s="30">
        <f>F9/D9</f>
        <v/>
      </c>
    </row>
    <row r="10" ht="22" customHeight="1">
      <c r="A10" s="34" t="inlineStr">
        <is>
          <t>Humana</t>
        </is>
      </c>
      <c r="B10" s="35" t="n">
        <v>76</v>
      </c>
      <c r="C10" s="35" t="inlineStr">
        <is>
          <t>Commercial</t>
        </is>
      </c>
      <c r="D10" s="36">
        <f>B10*188</f>
        <v/>
      </c>
      <c r="E10" s="36">
        <f>D10*0.82</f>
        <v/>
      </c>
      <c r="F10" s="36">
        <f>E10*0.91</f>
        <v/>
      </c>
      <c r="G10" s="36">
        <f>D10-F10</f>
        <v/>
      </c>
      <c r="H10" s="35" t="n">
        <v>33</v>
      </c>
      <c r="I10" s="37">
        <f>F10/D10</f>
        <v/>
      </c>
    </row>
    <row r="11" ht="22" customHeight="1">
      <c r="A11" s="38" t="inlineStr">
        <is>
          <t>TRICARE</t>
        </is>
      </c>
      <c r="B11" s="39" t="n">
        <v>54</v>
      </c>
      <c r="C11" s="39" t="inlineStr">
        <is>
          <t>Government</t>
        </is>
      </c>
      <c r="D11" s="29">
        <f>B11*175</f>
        <v/>
      </c>
      <c r="E11" s="29">
        <f>D11*0.78</f>
        <v/>
      </c>
      <c r="F11" s="29">
        <f>E11*0.98</f>
        <v/>
      </c>
      <c r="G11" s="29">
        <f>D11-F11</f>
        <v/>
      </c>
      <c r="H11" s="39" t="n">
        <v>38</v>
      </c>
      <c r="I11" s="30">
        <f>F11/D11</f>
        <v/>
      </c>
    </row>
    <row r="12" ht="22" customHeight="1">
      <c r="A12" s="34" t="inlineStr">
        <is>
          <t>Molina Health</t>
        </is>
      </c>
      <c r="B12" s="35" t="n">
        <v>48</v>
      </c>
      <c r="C12" s="35" t="inlineStr">
        <is>
          <t>Managed Care</t>
        </is>
      </c>
      <c r="D12" s="36">
        <f>B12*132</f>
        <v/>
      </c>
      <c r="E12" s="36">
        <f>D12*0.62</f>
        <v/>
      </c>
      <c r="F12" s="36">
        <f>E12*0.90</f>
        <v/>
      </c>
      <c r="G12" s="36">
        <f>D12-F12</f>
        <v/>
      </c>
      <c r="H12" s="35" t="n">
        <v>52</v>
      </c>
      <c r="I12" s="37">
        <f>F12/D12</f>
        <v/>
      </c>
    </row>
    <row r="13" ht="22" customHeight="1">
      <c r="A13" s="38" t="inlineStr">
        <is>
          <t>Workers Comp</t>
        </is>
      </c>
      <c r="B13" s="39" t="n">
        <v>35</v>
      </c>
      <c r="C13" s="39" t="inlineStr">
        <is>
          <t>Other</t>
        </is>
      </c>
      <c r="D13" s="29">
        <f>B13*240</f>
        <v/>
      </c>
      <c r="E13" s="29">
        <f>D13*0.70</f>
        <v/>
      </c>
      <c r="F13" s="29">
        <f>E13*0.82</f>
        <v/>
      </c>
      <c r="G13" s="29">
        <f>D13-F13</f>
        <v/>
      </c>
      <c r="H13" s="39" t="n">
        <v>68</v>
      </c>
      <c r="I13" s="30">
        <f>F13/D13</f>
        <v/>
      </c>
    </row>
    <row r="14" ht="22" customHeight="1">
      <c r="A14" s="34" t="inlineStr">
        <is>
          <t>Self Pay</t>
        </is>
      </c>
      <c r="B14" s="35" t="n">
        <v>62</v>
      </c>
      <c r="C14" s="35" t="inlineStr">
        <is>
          <t>Self Pay</t>
        </is>
      </c>
      <c r="D14" s="36">
        <f>B14*220</f>
        <v/>
      </c>
      <c r="E14" s="36">
        <f>D14*0.40</f>
        <v/>
      </c>
      <c r="F14" s="36">
        <f>E14*0.55</f>
        <v/>
      </c>
      <c r="G14" s="36">
        <f>D14-F14</f>
        <v/>
      </c>
      <c r="H14" s="35" t="n">
        <v>90</v>
      </c>
      <c r="I14" s="37">
        <f>F14/D14</f>
        <v/>
      </c>
    </row>
    <row r="15" ht="22" customHeight="1">
      <c r="A15" s="38" t="inlineStr">
        <is>
          <t>Other/Unknown</t>
        </is>
      </c>
      <c r="B15" s="39" t="n">
        <v>22</v>
      </c>
      <c r="C15" s="39" t="inlineStr">
        <is>
          <t>Other</t>
        </is>
      </c>
      <c r="D15" s="29">
        <f>B15*160</f>
        <v/>
      </c>
      <c r="E15" s="29">
        <f>D15*0.72</f>
        <v/>
      </c>
      <c r="F15" s="29">
        <f>E15*0.88</f>
        <v/>
      </c>
      <c r="G15" s="29">
        <f>D15-F15</f>
        <v/>
      </c>
      <c r="H15" s="39" t="n">
        <v>40</v>
      </c>
      <c r="I15" s="30">
        <f>F15/D15</f>
        <v/>
      </c>
    </row>
    <row r="16" ht="26" customHeight="1">
      <c r="A16" s="40" t="inlineStr">
        <is>
          <t>TOTALS / AVERAGES</t>
        </is>
      </c>
      <c r="B16" s="41">
        <f>SUM(B4:B15)</f>
        <v/>
      </c>
      <c r="C16" s="11" t="n"/>
      <c r="D16" s="42">
        <f>SUM(D4:D15)</f>
        <v/>
      </c>
      <c r="E16" s="42">
        <f>SUM(E4:E15)</f>
        <v/>
      </c>
      <c r="F16" s="42">
        <f>SUM(F4:F15)</f>
        <v/>
      </c>
      <c r="G16" s="42">
        <f>SUM(G4:G15)</f>
        <v/>
      </c>
      <c r="H16" s="43">
        <f>AVERAGE(H4:H15)</f>
        <v/>
      </c>
      <c r="I16" s="44">
        <f>SUM(F4:F15)/SUM(D4:D15)</f>
        <v/>
      </c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"/>
  <sheetViews>
    <sheetView showGridLines="0" workbookViewId="0">
      <selection activeCell="A1" sqref="A1"/>
    </sheetView>
  </sheetViews>
  <sheetFormatPr baseColWidth="8" defaultRowHeight="15"/>
  <sheetData>
    <row r="1" ht="36" customHeight="1">
      <c r="A1" s="45" t="inlineStr">
        <is>
          <t>PAYER MIX VISUAL ANALYSIS</t>
        </is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1" customWidth="1" min="14" max="14"/>
    <col width="11" customWidth="1" min="15" max="15"/>
  </cols>
  <sheetData>
    <row r="1" ht="32" customHeight="1">
      <c r="A1" s="20" t="inlineStr">
        <is>
          <t>MONTHLY PAYER MIX TREND — Track How Your Revenue Mix Changes Each Month</t>
        </is>
      </c>
    </row>
    <row r="2" ht="18" customHeight="1">
      <c r="A2" s="33" t="inlineStr">
        <is>
          <t>Enter your monthly collected amounts by payer. Formulas will calculate totals and percentages automatically.</t>
        </is>
      </c>
    </row>
    <row r="3" ht="26" customHeight="1">
      <c r="A3" s="21" t="inlineStr">
        <is>
          <t>Payer Name</t>
        </is>
      </c>
      <c r="B3" s="21" t="inlineStr">
        <is>
          <t>Jan</t>
        </is>
      </c>
      <c r="C3" s="21" t="inlineStr">
        <is>
          <t>Feb</t>
        </is>
      </c>
      <c r="D3" s="21" t="inlineStr">
        <is>
          <t>Mar</t>
        </is>
      </c>
      <c r="E3" s="21" t="inlineStr">
        <is>
          <t>Apr</t>
        </is>
      </c>
      <c r="F3" s="21" t="inlineStr">
        <is>
          <t>May</t>
        </is>
      </c>
      <c r="G3" s="21" t="inlineStr">
        <is>
          <t>Jun</t>
        </is>
      </c>
      <c r="H3" s="21" t="inlineStr">
        <is>
          <t>Jul</t>
        </is>
      </c>
      <c r="I3" s="21" t="inlineStr">
        <is>
          <t>Aug</t>
        </is>
      </c>
      <c r="J3" s="21" t="inlineStr">
        <is>
          <t>Sep</t>
        </is>
      </c>
      <c r="K3" s="21" t="inlineStr">
        <is>
          <t>Oct</t>
        </is>
      </c>
      <c r="L3" s="21" t="inlineStr">
        <is>
          <t>Nov</t>
        </is>
      </c>
      <c r="M3" s="21" t="inlineStr">
        <is>
          <t>Dec</t>
        </is>
      </c>
      <c r="N3" s="21" t="inlineStr">
        <is>
          <t>TOTAL</t>
        </is>
      </c>
      <c r="O3" s="21" t="inlineStr">
        <is>
          <t>% of Year</t>
        </is>
      </c>
    </row>
    <row r="4" ht="20" customHeight="1">
      <c r="A4" s="46" t="inlineStr">
        <is>
          <t>Medicare</t>
        </is>
      </c>
      <c r="B4" s="47" t="n">
        <v>28400</v>
      </c>
      <c r="C4" s="47" t="n">
        <v>27100</v>
      </c>
      <c r="D4" s="47" t="n">
        <v>29800</v>
      </c>
      <c r="E4" s="47" t="n">
        <v>30200</v>
      </c>
      <c r="F4" s="47" t="n">
        <v>31500</v>
      </c>
      <c r="G4" s="47" t="n">
        <v>30800</v>
      </c>
      <c r="H4" s="47" t="n">
        <v>32100</v>
      </c>
      <c r="I4" s="47" t="n">
        <v>29700</v>
      </c>
      <c r="J4" s="47" t="n">
        <v>31200</v>
      </c>
      <c r="K4" s="47" t="n">
        <v>33400</v>
      </c>
      <c r="L4" s="47" t="n">
        <v>30100</v>
      </c>
      <c r="M4" s="47" t="n">
        <v>28900</v>
      </c>
      <c r="N4" s="48">
        <f>SUM(B4:M4)</f>
        <v/>
      </c>
      <c r="O4" s="49">
        <f>N4/N16</f>
        <v/>
      </c>
    </row>
    <row r="5" ht="20" customHeight="1">
      <c r="A5" s="27" t="inlineStr">
        <is>
          <t>Medicaid</t>
        </is>
      </c>
      <c r="B5" s="50" t="n">
        <v>14200</v>
      </c>
      <c r="C5" s="50" t="n">
        <v>13800</v>
      </c>
      <c r="D5" s="50" t="n">
        <v>15100</v>
      </c>
      <c r="E5" s="50" t="n">
        <v>14700</v>
      </c>
      <c r="F5" s="50" t="n">
        <v>15800</v>
      </c>
      <c r="G5" s="50" t="n">
        <v>15200</v>
      </c>
      <c r="H5" s="50" t="n">
        <v>16100</v>
      </c>
      <c r="I5" s="50" t="n">
        <v>14900</v>
      </c>
      <c r="J5" s="50" t="n">
        <v>15600</v>
      </c>
      <c r="K5" s="50" t="n">
        <v>16800</v>
      </c>
      <c r="L5" s="50" t="n">
        <v>15200</v>
      </c>
      <c r="M5" s="50" t="n">
        <v>14100</v>
      </c>
      <c r="N5" s="48">
        <f>SUM(B5:M5)</f>
        <v/>
      </c>
      <c r="O5" s="49">
        <f>N5/N16</f>
        <v/>
      </c>
    </row>
    <row r="6" ht="20" customHeight="1">
      <c r="A6" s="46" t="inlineStr">
        <is>
          <t>Blue Cross PPO</t>
        </is>
      </c>
      <c r="B6" s="47" t="n">
        <v>18500</v>
      </c>
      <c r="C6" s="47" t="n">
        <v>17800</v>
      </c>
      <c r="D6" s="47" t="n">
        <v>19200</v>
      </c>
      <c r="E6" s="47" t="n">
        <v>19800</v>
      </c>
      <c r="F6" s="47" t="n">
        <v>20500</v>
      </c>
      <c r="G6" s="47" t="n">
        <v>19900</v>
      </c>
      <c r="H6" s="47" t="n">
        <v>21000</v>
      </c>
      <c r="I6" s="47" t="n">
        <v>19400</v>
      </c>
      <c r="J6" s="47" t="n">
        <v>20200</v>
      </c>
      <c r="K6" s="47" t="n">
        <v>21800</v>
      </c>
      <c r="L6" s="47" t="n">
        <v>19800</v>
      </c>
      <c r="M6" s="47" t="n">
        <v>18900</v>
      </c>
      <c r="N6" s="48">
        <f>SUM(B6:M6)</f>
        <v/>
      </c>
      <c r="O6" s="49">
        <f>N6/N16</f>
        <v/>
      </c>
    </row>
    <row r="7" ht="20" customHeight="1">
      <c r="A7" s="27" t="inlineStr">
        <is>
          <t>Aetna</t>
        </is>
      </c>
      <c r="B7" s="50" t="n">
        <v>15200</v>
      </c>
      <c r="C7" s="50" t="n">
        <v>14600</v>
      </c>
      <c r="D7" s="50" t="n">
        <v>16100</v>
      </c>
      <c r="E7" s="50" t="n">
        <v>16700</v>
      </c>
      <c r="F7" s="50" t="n">
        <v>17200</v>
      </c>
      <c r="G7" s="50" t="n">
        <v>16800</v>
      </c>
      <c r="H7" s="50" t="n">
        <v>17900</v>
      </c>
      <c r="I7" s="50" t="n">
        <v>16300</v>
      </c>
      <c r="J7" s="50" t="n">
        <v>17100</v>
      </c>
      <c r="K7" s="50" t="n">
        <v>18300</v>
      </c>
      <c r="L7" s="50" t="n">
        <v>16600</v>
      </c>
      <c r="M7" s="50" t="n">
        <v>15800</v>
      </c>
      <c r="N7" s="48">
        <f>SUM(B7:M7)</f>
        <v/>
      </c>
      <c r="O7" s="49">
        <f>N7/N16</f>
        <v/>
      </c>
    </row>
    <row r="8" ht="20" customHeight="1">
      <c r="A8" s="46" t="inlineStr">
        <is>
          <t>United Health</t>
        </is>
      </c>
      <c r="B8" s="47" t="n">
        <v>14100</v>
      </c>
      <c r="C8" s="47" t="n">
        <v>13500</v>
      </c>
      <c r="D8" s="47" t="n">
        <v>14900</v>
      </c>
      <c r="E8" s="47" t="n">
        <v>15400</v>
      </c>
      <c r="F8" s="47" t="n">
        <v>16000</v>
      </c>
      <c r="G8" s="47" t="n">
        <v>15500</v>
      </c>
      <c r="H8" s="47" t="n">
        <v>16600</v>
      </c>
      <c r="I8" s="47" t="n">
        <v>15100</v>
      </c>
      <c r="J8" s="47" t="n">
        <v>15800</v>
      </c>
      <c r="K8" s="47" t="n">
        <v>17000</v>
      </c>
      <c r="L8" s="47" t="n">
        <v>15400</v>
      </c>
      <c r="M8" s="47" t="n">
        <v>14600</v>
      </c>
      <c r="N8" s="48">
        <f>SUM(B8:M8)</f>
        <v/>
      </c>
      <c r="O8" s="49">
        <f>N8/N16</f>
        <v/>
      </c>
    </row>
    <row r="9" ht="20" customHeight="1">
      <c r="A9" s="27" t="inlineStr">
        <is>
          <t>Cigna</t>
        </is>
      </c>
      <c r="B9" s="50" t="n">
        <v>11200</v>
      </c>
      <c r="C9" s="50" t="n">
        <v>10800</v>
      </c>
      <c r="D9" s="50" t="n">
        <v>11900</v>
      </c>
      <c r="E9" s="50" t="n">
        <v>12300</v>
      </c>
      <c r="F9" s="50" t="n">
        <v>12800</v>
      </c>
      <c r="G9" s="50" t="n">
        <v>12400</v>
      </c>
      <c r="H9" s="50" t="n">
        <v>13200</v>
      </c>
      <c r="I9" s="50" t="n">
        <v>12000</v>
      </c>
      <c r="J9" s="50" t="n">
        <v>12600</v>
      </c>
      <c r="K9" s="50" t="n">
        <v>13500</v>
      </c>
      <c r="L9" s="50" t="n">
        <v>12200</v>
      </c>
      <c r="M9" s="50" t="n">
        <v>11600</v>
      </c>
      <c r="N9" s="48">
        <f>SUM(B9:M9)</f>
        <v/>
      </c>
      <c r="O9" s="49">
        <f>N9/N16</f>
        <v/>
      </c>
    </row>
    <row r="10" ht="20" customHeight="1">
      <c r="A10" s="46" t="inlineStr">
        <is>
          <t>Humana</t>
        </is>
      </c>
      <c r="B10" s="47" t="n">
        <v>9800</v>
      </c>
      <c r="C10" s="47" t="n">
        <v>9400</v>
      </c>
      <c r="D10" s="47" t="n">
        <v>10300</v>
      </c>
      <c r="E10" s="47" t="n">
        <v>10700</v>
      </c>
      <c r="F10" s="47" t="n">
        <v>11100</v>
      </c>
      <c r="G10" s="47" t="n">
        <v>10800</v>
      </c>
      <c r="H10" s="47" t="n">
        <v>11500</v>
      </c>
      <c r="I10" s="47" t="n">
        <v>10500</v>
      </c>
      <c r="J10" s="47" t="n">
        <v>11000</v>
      </c>
      <c r="K10" s="47" t="n">
        <v>11800</v>
      </c>
      <c r="L10" s="47" t="n">
        <v>10700</v>
      </c>
      <c r="M10" s="47" t="n">
        <v>10100</v>
      </c>
      <c r="N10" s="48">
        <f>SUM(B10:M10)</f>
        <v/>
      </c>
      <c r="O10" s="49">
        <f>N10/N16</f>
        <v/>
      </c>
    </row>
    <row r="11" ht="20" customHeight="1">
      <c r="A11" s="27" t="inlineStr">
        <is>
          <t>TRICARE</t>
        </is>
      </c>
      <c r="B11" s="50" t="n">
        <v>7200</v>
      </c>
      <c r="C11" s="50" t="n">
        <v>6900</v>
      </c>
      <c r="D11" s="50" t="n">
        <v>7600</v>
      </c>
      <c r="E11" s="50" t="n">
        <v>7900</v>
      </c>
      <c r="F11" s="50" t="n">
        <v>8200</v>
      </c>
      <c r="G11" s="50" t="n">
        <v>7900</v>
      </c>
      <c r="H11" s="50" t="n">
        <v>8500</v>
      </c>
      <c r="I11" s="50" t="n">
        <v>7700</v>
      </c>
      <c r="J11" s="50" t="n">
        <v>8100</v>
      </c>
      <c r="K11" s="50" t="n">
        <v>8700</v>
      </c>
      <c r="L11" s="50" t="n">
        <v>7900</v>
      </c>
      <c r="M11" s="50" t="n">
        <v>7400</v>
      </c>
      <c r="N11" s="48">
        <f>SUM(B11:M11)</f>
        <v/>
      </c>
      <c r="O11" s="49">
        <f>N11/N16</f>
        <v/>
      </c>
    </row>
    <row r="12" ht="20" customHeight="1">
      <c r="A12" s="46" t="inlineStr">
        <is>
          <t>Molina Health</t>
        </is>
      </c>
      <c r="B12" s="47" t="n">
        <v>5100</v>
      </c>
      <c r="C12" s="47" t="n">
        <v>4900</v>
      </c>
      <c r="D12" s="47" t="n">
        <v>5400</v>
      </c>
      <c r="E12" s="47" t="n">
        <v>5600</v>
      </c>
      <c r="F12" s="47" t="n">
        <v>5800</v>
      </c>
      <c r="G12" s="47" t="n">
        <v>5600</v>
      </c>
      <c r="H12" s="47" t="n">
        <v>6000</v>
      </c>
      <c r="I12" s="47" t="n">
        <v>5500</v>
      </c>
      <c r="J12" s="47" t="n">
        <v>5700</v>
      </c>
      <c r="K12" s="47" t="n">
        <v>6200</v>
      </c>
      <c r="L12" s="47" t="n">
        <v>5600</v>
      </c>
      <c r="M12" s="47" t="n">
        <v>5200</v>
      </c>
      <c r="N12" s="48">
        <f>SUM(B12:M12)</f>
        <v/>
      </c>
      <c r="O12" s="49">
        <f>N12/N16</f>
        <v/>
      </c>
    </row>
    <row r="13" ht="20" customHeight="1">
      <c r="A13" s="27" t="inlineStr">
        <is>
          <t>Workers Comp</t>
        </is>
      </c>
      <c r="B13" s="50" t="n">
        <v>6200</v>
      </c>
      <c r="C13" s="50" t="n">
        <v>5900</v>
      </c>
      <c r="D13" s="50" t="n">
        <v>6600</v>
      </c>
      <c r="E13" s="50" t="n">
        <v>6900</v>
      </c>
      <c r="F13" s="50" t="n">
        <v>7100</v>
      </c>
      <c r="G13" s="50" t="n">
        <v>6900</v>
      </c>
      <c r="H13" s="50" t="n">
        <v>7400</v>
      </c>
      <c r="I13" s="50" t="n">
        <v>6700</v>
      </c>
      <c r="J13" s="50" t="n">
        <v>7100</v>
      </c>
      <c r="K13" s="50" t="n">
        <v>7600</v>
      </c>
      <c r="L13" s="50" t="n">
        <v>6900</v>
      </c>
      <c r="M13" s="50" t="n">
        <v>6500</v>
      </c>
      <c r="N13" s="48">
        <f>SUM(B13:M13)</f>
        <v/>
      </c>
      <c r="O13" s="49">
        <f>N13/N16</f>
        <v/>
      </c>
    </row>
    <row r="14" ht="20" customHeight="1">
      <c r="A14" s="46" t="inlineStr">
        <is>
          <t>Self Pay</t>
        </is>
      </c>
      <c r="B14" s="47" t="n">
        <v>4100</v>
      </c>
      <c r="C14" s="47" t="n">
        <v>3900</v>
      </c>
      <c r="D14" s="47" t="n">
        <v>4400</v>
      </c>
      <c r="E14" s="47" t="n">
        <v>4600</v>
      </c>
      <c r="F14" s="47" t="n">
        <v>4800</v>
      </c>
      <c r="G14" s="47" t="n">
        <v>4600</v>
      </c>
      <c r="H14" s="47" t="n">
        <v>5000</v>
      </c>
      <c r="I14" s="47" t="n">
        <v>4500</v>
      </c>
      <c r="J14" s="47" t="n">
        <v>4800</v>
      </c>
      <c r="K14" s="47" t="n">
        <v>5100</v>
      </c>
      <c r="L14" s="47" t="n">
        <v>4600</v>
      </c>
      <c r="M14" s="47" t="n">
        <v>4300</v>
      </c>
      <c r="N14" s="48">
        <f>SUM(B14:M14)</f>
        <v/>
      </c>
      <c r="O14" s="49">
        <f>N14/N16</f>
        <v/>
      </c>
    </row>
    <row r="15" ht="20" customHeight="1">
      <c r="A15" s="27" t="inlineStr">
        <is>
          <t>Other</t>
        </is>
      </c>
      <c r="B15" s="50" t="n">
        <v>2200</v>
      </c>
      <c r="C15" s="50" t="n">
        <v>2100</v>
      </c>
      <c r="D15" s="50" t="n">
        <v>2300</v>
      </c>
      <c r="E15" s="50" t="n">
        <v>2400</v>
      </c>
      <c r="F15" s="50" t="n">
        <v>2500</v>
      </c>
      <c r="G15" s="50" t="n">
        <v>2400</v>
      </c>
      <c r="H15" s="50" t="n">
        <v>2600</v>
      </c>
      <c r="I15" s="50" t="n">
        <v>2400</v>
      </c>
      <c r="J15" s="50" t="n">
        <v>2500</v>
      </c>
      <c r="K15" s="50" t="n">
        <v>2700</v>
      </c>
      <c r="L15" s="50" t="n">
        <v>2400</v>
      </c>
      <c r="M15" s="50" t="n">
        <v>2300</v>
      </c>
      <c r="N15" s="48">
        <f>SUM(B15:M15)</f>
        <v/>
      </c>
      <c r="O15" s="49">
        <f>N15/N16</f>
        <v/>
      </c>
    </row>
    <row r="16" ht="28" customHeight="1">
      <c r="A16" s="51" t="inlineStr">
        <is>
          <t>GRAND TOTAL</t>
        </is>
      </c>
      <c r="B16" s="42">
        <f>SUM(B4:B15)</f>
        <v/>
      </c>
      <c r="C16" s="42">
        <f>SUM(C4:C15)</f>
        <v/>
      </c>
      <c r="D16" s="42">
        <f>SUM(D4:D15)</f>
        <v/>
      </c>
      <c r="E16" s="42">
        <f>SUM(E4:E15)</f>
        <v/>
      </c>
      <c r="F16" s="42">
        <f>SUM(F4:F15)</f>
        <v/>
      </c>
      <c r="G16" s="42">
        <f>SUM(G4:G15)</f>
        <v/>
      </c>
      <c r="H16" s="42">
        <f>SUM(H4:H15)</f>
        <v/>
      </c>
      <c r="I16" s="42">
        <f>SUM(I4:I15)</f>
        <v/>
      </c>
      <c r="J16" s="42">
        <f>SUM(J4:J15)</f>
        <v/>
      </c>
      <c r="K16" s="42">
        <f>SUM(K4:K15)</f>
        <v/>
      </c>
      <c r="L16" s="42">
        <f>SUM(L4:L15)</f>
        <v/>
      </c>
      <c r="M16" s="42">
        <f>SUM(M4:M15)</f>
        <v/>
      </c>
      <c r="N16" s="52">
        <f>SUM(N4:N15)</f>
        <v/>
      </c>
      <c r="O16" s="11" t="n"/>
    </row>
  </sheetData>
  <mergeCells count="2">
    <mergeCell ref="A2:N2"/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72" customWidth="1" min="2" max="2"/>
  </cols>
  <sheetData>
    <row r="1" ht="40" customHeight="1">
      <c r="A1" s="45" t="inlineStr">
        <is>
          <t>HOW TO USE THIS PAYER MIX ANALYSIS FILE</t>
        </is>
      </c>
    </row>
    <row r="2" ht="22" customHeight="1">
      <c r="A2" s="2" t="inlineStr">
        <is>
          <t>Simple instructions for your billing team — no accounting background needed</t>
        </is>
      </c>
    </row>
    <row r="3" ht="30" customHeight="1">
      <c r="A3" s="53" t="inlineStr">
        <is>
          <t>STEP 1 — Enter Your Data</t>
        </is>
      </c>
    </row>
    <row r="4" ht="22" customHeight="1">
      <c r="A4" s="54" t="inlineStr">
        <is>
          <t>Where?</t>
        </is>
      </c>
    </row>
    <row r="5" ht="20" customHeight="1">
      <c r="A5" s="55" t="inlineStr">
        <is>
          <t>Go to the '📋 Payer Data' sheet.</t>
        </is>
      </c>
    </row>
    <row r="6" ht="22" customHeight="1">
      <c r="A6" s="54" t="inlineStr">
        <is>
          <t>What to enter?</t>
        </is>
      </c>
    </row>
    <row r="7" ht="20" customHeight="1">
      <c r="A7" s="55" t="inlineStr">
        <is>
          <t>Fill in the BLUE cells only. Blue cells are where you type your real numbers. Everything else calculates automatically.</t>
        </is>
      </c>
    </row>
    <row r="8" ht="22" customHeight="1">
      <c r="A8" s="54" t="inlineStr">
        <is>
          <t>Which columns do I fill in?</t>
        </is>
      </c>
    </row>
    <row r="9" ht="20" customHeight="1">
      <c r="A9" s="55" t="inlineStr">
        <is>
          <t>Column A = Payer Name (e.g., Blue Cross, Medicare)</t>
        </is>
      </c>
    </row>
    <row r="10" ht="20" customHeight="1">
      <c r="A10" s="55" t="inlineStr">
        <is>
          <t>Column B = Total claims you submitted to that payer this period</t>
        </is>
      </c>
    </row>
    <row r="11" ht="20" customHeight="1">
      <c r="A11" s="55" t="inlineStr">
        <is>
          <t>Column C = Payer type (Commercial, Government, Self Pay, Managed Care, Other)</t>
        </is>
      </c>
    </row>
    <row r="12" ht="20" customHeight="1">
      <c r="A12" s="55" t="inlineStr">
        <is>
          <t>Column H = Average number of days it takes that payer to pay you</t>
        </is>
      </c>
    </row>
    <row r="13" ht="20" customHeight="1">
      <c r="A13" s="56" t="inlineStr">
        <is>
          <t>All other columns calculate automatically — do not change them.</t>
        </is>
      </c>
    </row>
    <row r="14" ht="30" customHeight="1">
      <c r="A14" s="53" t="inlineStr">
        <is>
          <t>STEP 2 — Review Your Dashboard</t>
        </is>
      </c>
    </row>
    <row r="15" ht="20" customHeight="1">
      <c r="A15" s="55" t="inlineStr">
        <is>
          <t>Go to the '📊 Dashboard' sheet to see your overall performance numbers at the top (Total Billed, Total Collected, Collection Rate, etc.) and a full table of how each payer is performing below.</t>
        </is>
      </c>
    </row>
    <row r="16" ht="20" customHeight="1">
      <c r="A16" s="55" t="inlineStr">
        <is>
          <t>The Performance Rating column tells you quickly which payers are doing well and which need attention:</t>
        </is>
      </c>
    </row>
    <row r="17" ht="20" customHeight="1">
      <c r="A17" s="55" t="inlineStr">
        <is>
          <t>⭐ Excellent = Collection rate 90% or higher. Great — keep it up.</t>
        </is>
      </c>
    </row>
    <row r="18" ht="20" customHeight="1">
      <c r="A18" s="55" t="inlineStr">
        <is>
          <t>✅ Good = Collection rate 75-89%. Solid performance.</t>
        </is>
      </c>
    </row>
    <row r="19" ht="20" customHeight="1">
      <c r="A19" s="55" t="inlineStr">
        <is>
          <t>⚠️ Fair = Collection rate 60-74%. Look into denial patterns with this payer.</t>
        </is>
      </c>
    </row>
    <row r="20" ht="20" customHeight="1">
      <c r="A20" s="56" t="inlineStr">
        <is>
          <t>❌ Poor = Collection rate below 60%. This payer needs immediate attention.</t>
        </is>
      </c>
    </row>
    <row r="21" ht="30" customHeight="1">
      <c r="A21" s="53" t="inlineStr">
        <is>
          <t>STEP 3 — Track Monthly Trends</t>
        </is>
      </c>
    </row>
    <row r="22" ht="20" customHeight="1">
      <c r="A22" s="55" t="inlineStr">
        <is>
          <t>Go to the '📅 Monthly Trend' sheet. Enter your monthly collected amounts by payer. This shows you whether your revenue mix is shifting over time.</t>
        </is>
      </c>
    </row>
    <row r="23" ht="30" customHeight="1">
      <c r="A23" s="53" t="inlineStr">
        <is>
          <t>STEP 4 — View Your Charts</t>
        </is>
      </c>
    </row>
    <row r="24" ht="20" customHeight="1">
      <c r="A24" s="55" t="inlineStr">
        <is>
          <t>Go to the '📈 Charts &amp; Visuals' sheet. Charts update automatically based on your Payer Data. No extra work needed.</t>
        </is>
      </c>
    </row>
    <row r="25" ht="30" customHeight="1">
      <c r="A25" s="53" t="inlineStr">
        <is>
          <t>GLOSSARY OF TERMS</t>
        </is>
      </c>
    </row>
    <row r="26" ht="30" customHeight="1">
      <c r="A26" s="21" t="inlineStr">
        <is>
          <t>Payer Mix</t>
        </is>
      </c>
      <c r="B26" s="46" t="inlineStr">
        <is>
          <t>The breakdown of where your revenue comes from. For example: 40% Medicare, 25% Commercial Insurance, 10% Self Pay, etc.</t>
        </is>
      </c>
    </row>
    <row r="27" ht="30" customHeight="1">
      <c r="A27" s="21" t="inlineStr">
        <is>
          <t>Total Billed ($)</t>
        </is>
      </c>
      <c r="B27" s="46" t="inlineStr">
        <is>
          <t>The full amount you charged for services before any discounts, adjustments, or insurance write-offs.</t>
        </is>
      </c>
    </row>
    <row r="28" ht="30" customHeight="1">
      <c r="A28" s="21" t="inlineStr">
        <is>
          <t>Allowed Amount ($)</t>
        </is>
      </c>
      <c r="B28" s="46" t="inlineStr">
        <is>
          <t>The amount the insurance company agrees to pay. This is usually less than what you billed.</t>
        </is>
      </c>
    </row>
    <row r="29" ht="30" customHeight="1">
      <c r="A29" s="21" t="inlineStr">
        <is>
          <t>Total Collected ($)</t>
        </is>
      </c>
      <c r="B29" s="46" t="inlineStr">
        <is>
          <t>The actual cash you received — from both the insurance company and the patient combined.</t>
        </is>
      </c>
    </row>
    <row r="30" ht="30" customHeight="1">
      <c r="A30" s="21" t="inlineStr">
        <is>
          <t>Write-Off ($)</t>
        </is>
      </c>
      <c r="B30" s="46" t="inlineStr">
        <is>
          <t>The difference between what you billed and what you are allowed to collect. Write-offs are a normal part of medical billing.</t>
        </is>
      </c>
    </row>
    <row r="31" ht="30" customHeight="1">
      <c r="A31" s="21" t="inlineStr">
        <is>
          <t>Collection Rate</t>
        </is>
      </c>
      <c r="B31" s="46" t="inlineStr">
        <is>
          <t>The percentage of what you were allowed to collect that you actually collected. Formula: Collected divided by Allowed Amount. Higher is better.</t>
        </is>
      </c>
    </row>
    <row r="32" ht="30" customHeight="1">
      <c r="A32" s="21" t="inlineStr">
        <is>
          <t>Avg Days to Pay</t>
        </is>
      </c>
      <c r="B32" s="46" t="inlineStr">
        <is>
          <t>The average number of days it takes from when you submit a claim to when you receive payment. Lower is better.</t>
        </is>
      </c>
    </row>
    <row r="33" ht="30" customHeight="1">
      <c r="A33" s="21" t="inlineStr">
        <is>
          <t>NPI Number</t>
        </is>
      </c>
      <c r="B33" s="46" t="inlineStr">
        <is>
          <t>National Provider Identifier — your unique billing identification number required on all claims.</t>
        </is>
      </c>
    </row>
    <row r="34" ht="30" customHeight="1">
      <c r="A34" s="21" t="inlineStr">
        <is>
          <t>CPT Code</t>
        </is>
      </c>
      <c r="B34" s="46" t="inlineStr">
        <is>
          <t>Current Procedural Terminology code — a standardized number that identifies the medical service you provided.</t>
        </is>
      </c>
    </row>
    <row r="35" ht="30" customHeight="1">
      <c r="A35" s="21" t="inlineStr">
        <is>
          <t>ICD-10 Code</t>
        </is>
      </c>
      <c r="B35" s="46" t="inlineStr">
        <is>
          <t>International Classification of Diseases code — a standardized number that identifies the patient's diagnosis.</t>
        </is>
      </c>
    </row>
    <row r="36" ht="30" customHeight="1">
      <c r="A36" s="21" t="inlineStr">
        <is>
          <t>Denial Rate</t>
        </is>
      </c>
      <c r="B36" s="46" t="inlineStr">
        <is>
          <t>The percentage of your claims that are rejected by the insurance company. A high denial rate means lost revenue.</t>
        </is>
      </c>
    </row>
    <row r="37" ht="30" customHeight="1">
      <c r="A37" s="21" t="inlineStr">
        <is>
          <t>Prior Authorization</t>
        </is>
      </c>
      <c r="B37" s="46" t="inlineStr">
        <is>
          <t>Approval you must get from the insurance company BEFORE providing certain services. Without it, the claim will likely be denied.</t>
        </is>
      </c>
    </row>
    <row r="38" ht="30" customHeight="1">
      <c r="A38" s="21" t="inlineStr">
        <is>
          <t>Capitation</t>
        </is>
      </c>
      <c r="B38" s="46" t="inlineStr">
        <is>
          <t>A payment arrangement where the payer pays you a set amount per patient per month, regardless of how many services you provide.</t>
        </is>
      </c>
    </row>
    <row r="39" ht="30" customHeight="1">
      <c r="A39" s="21" t="inlineStr">
        <is>
          <t>Fee for Service</t>
        </is>
      </c>
      <c r="B39" s="46" t="inlineStr">
        <is>
          <t>The standard billing model where you bill for each service provided and get paid per claim.</t>
        </is>
      </c>
    </row>
  </sheetData>
  <mergeCells count="25">
    <mergeCell ref="A24:B24"/>
    <mergeCell ref="A15:B15"/>
    <mergeCell ref="A11:B11"/>
    <mergeCell ref="A1:B1"/>
    <mergeCell ref="A6:B6"/>
    <mergeCell ref="A16:B16"/>
    <mergeCell ref="A7:B7"/>
    <mergeCell ref="A25:B25"/>
    <mergeCell ref="A18:B18"/>
    <mergeCell ref="A3:B3"/>
    <mergeCell ref="A12:B12"/>
    <mergeCell ref="A21:B21"/>
    <mergeCell ref="A2:B2"/>
    <mergeCell ref="A5:B5"/>
    <mergeCell ref="A14:B14"/>
    <mergeCell ref="A17:B17"/>
    <mergeCell ref="A23:B23"/>
    <mergeCell ref="A8:B8"/>
    <mergeCell ref="A22:B22"/>
    <mergeCell ref="A4:B4"/>
    <mergeCell ref="A20:B20"/>
    <mergeCell ref="A19:B19"/>
    <mergeCell ref="A10:B10"/>
    <mergeCell ref="A13:B13"/>
    <mergeCell ref="A9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2026-05-26T04:45:21Z</dcterms:created>
  <dcterms:modified xmlns:dcterms="http://purl.org/dc/terms/" xmlns:xsi="http://www.w3.org/2001/XMLSchema-instance" xsi:type="dcterms:W3CDTF">2026-05-26T04:45:21Z</dcterms:modified>
</cp:coreProperties>
</file>